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 Drafts for 2024\"/>
    </mc:Choice>
  </mc:AlternateContent>
  <xr:revisionPtr revIDLastSave="0" documentId="8_{6F82827D-FE28-4AC5-BCB3-77F3C6CAC685}" xr6:coauthVersionLast="47" xr6:coauthVersionMax="47" xr10:uidLastSave="{00000000-0000-0000-0000-000000000000}"/>
  <bookViews>
    <workbookView xWindow="-108" yWindow="-108" windowWidth="23256" windowHeight="12456" xr2:uid="{485BCCB3-F56D-47D2-AF1C-12B6666DA8D9}"/>
  </bookViews>
  <sheets>
    <sheet name="2024" sheetId="1" r:id="rId1"/>
  </sheets>
  <definedNames>
    <definedName name="_xlnm.Print_Area" localSheetId="0">'2024'!$1:$34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F27" i="1" s="1"/>
  <c r="B31" i="1"/>
  <c r="C20" i="1" s="1"/>
  <c r="E29" i="1"/>
  <c r="B29" i="1"/>
  <c r="K22" i="1"/>
  <c r="L22" i="1" s="1"/>
  <c r="M22" i="1" s="1"/>
  <c r="N22" i="1" s="1"/>
  <c r="O22" i="1" s="1"/>
  <c r="P22" i="1" s="1"/>
  <c r="Q22" i="1" s="1"/>
  <c r="R22" i="1" s="1"/>
  <c r="I22" i="1"/>
  <c r="J22" i="1" s="1"/>
  <c r="H22" i="1"/>
  <c r="R21" i="1"/>
  <c r="Q21" i="1"/>
  <c r="O21" i="1"/>
  <c r="P21" i="1" s="1"/>
  <c r="J21" i="1"/>
  <c r="K21" i="1" s="1"/>
  <c r="L21" i="1" s="1"/>
  <c r="M21" i="1" s="1"/>
  <c r="N21" i="1" s="1"/>
  <c r="H21" i="1"/>
  <c r="I21" i="1" s="1"/>
  <c r="R20" i="1"/>
  <c r="P20" i="1"/>
  <c r="Q20" i="1" s="1"/>
  <c r="H20" i="1"/>
  <c r="I20" i="1" s="1"/>
  <c r="J20" i="1" s="1"/>
  <c r="K20" i="1" s="1"/>
  <c r="L20" i="1" s="1"/>
  <c r="M20" i="1" s="1"/>
  <c r="N20" i="1" s="1"/>
  <c r="O20" i="1" s="1"/>
  <c r="R18" i="1"/>
  <c r="Q18" i="1"/>
  <c r="P18" i="1"/>
  <c r="N18" i="1"/>
  <c r="O18" i="1" s="1"/>
  <c r="M18" i="1"/>
  <c r="L18" i="1"/>
  <c r="K18" i="1"/>
  <c r="J18" i="1"/>
  <c r="I18" i="1"/>
  <c r="H18" i="1"/>
  <c r="R17" i="1"/>
  <c r="Q17" i="1"/>
  <c r="O17" i="1"/>
  <c r="P17" i="1" s="1"/>
  <c r="N17" i="1"/>
  <c r="M17" i="1"/>
  <c r="K17" i="1"/>
  <c r="L17" i="1" s="1"/>
  <c r="J17" i="1"/>
  <c r="H17" i="1"/>
  <c r="I17" i="1" s="1"/>
  <c r="F15" i="1" l="1"/>
  <c r="C18" i="1"/>
  <c r="F20" i="1"/>
  <c r="C21" i="1"/>
  <c r="C24" i="1"/>
  <c r="C26" i="1"/>
  <c r="C19" i="1"/>
  <c r="F21" i="1"/>
  <c r="F24" i="1"/>
  <c r="F26" i="1"/>
  <c r="F14" i="1"/>
  <c r="F16" i="1"/>
  <c r="F19" i="1"/>
  <c r="F22" i="1"/>
  <c r="C23" i="1"/>
  <c r="C25" i="1"/>
  <c r="C27" i="1"/>
  <c r="F13" i="1"/>
  <c r="F17" i="1"/>
  <c r="C14" i="1"/>
  <c r="C16" i="1"/>
  <c r="F18" i="1"/>
  <c r="C22" i="1"/>
  <c r="C13" i="1"/>
  <c r="C15" i="1"/>
  <c r="C17" i="1"/>
  <c r="C29" i="1" s="1"/>
  <c r="F23" i="1"/>
  <c r="F25" i="1"/>
  <c r="F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Colin</author>
  </authors>
  <commentList>
    <comment ref="A13" authorId="0" shapeId="0" xr:uid="{E38AE4A9-B4E2-42BC-A116-E3586B4D4E0A}">
      <text>
        <r>
          <rPr>
            <sz val="9"/>
            <color indexed="81"/>
            <rFont val="Tahoma"/>
            <family val="2"/>
          </rPr>
          <t>Full name on ballot paper:
"Animal Welfare Party - People, Animals, Environment"</t>
        </r>
      </text>
    </comment>
    <comment ref="A25" authorId="0" shapeId="0" xr:uid="{92986D36-A905-4687-BDA6-9CD047E9E738}">
      <text>
        <r>
          <rPr>
            <sz val="9"/>
            <color indexed="81"/>
            <rFont val="Tahoma"/>
            <family val="2"/>
          </rPr>
          <t>Leader of the Reclaim Party at the time of the election.</t>
        </r>
      </text>
    </comment>
  </commentList>
</comments>
</file>

<file path=xl/sharedStrings.xml><?xml version="1.0" encoding="utf-8"?>
<sst xmlns="http://schemas.openxmlformats.org/spreadsheetml/2006/main" count="65" uniqueCount="51">
  <si>
    <t>Election to the Greater London Assembly (List Seats), 2024</t>
  </si>
  <si>
    <t>[Eleven Seats]</t>
  </si>
  <si>
    <t>BRENT AND HARROW</t>
  </si>
  <si>
    <t>LONDON</t>
  </si>
  <si>
    <t>Electors</t>
  </si>
  <si>
    <t>T'out</t>
  </si>
  <si>
    <t>Party</t>
  </si>
  <si>
    <t>Votes</t>
  </si>
  <si>
    <t>%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</si>
  <si>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</si>
  <si>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</si>
  <si>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</si>
  <si>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</si>
  <si>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</si>
  <si>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</si>
  <si>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</si>
  <si>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</si>
  <si>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</si>
  <si>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</si>
  <si>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</si>
  <si>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Animal Welfare Party</t>
  </si>
  <si>
    <t>*</t>
  </si>
  <si>
    <t>Britain First</t>
  </si>
  <si>
    <t>Christian Peoples Alliance</t>
  </si>
  <si>
    <t>Communist Party of Britain</t>
  </si>
  <si>
    <t>Conservative Party</t>
  </si>
  <si>
    <t>Green Party</t>
  </si>
  <si>
    <t>Heritage Party</t>
  </si>
  <si>
    <t>Labour Party</t>
  </si>
  <si>
    <t>Liberal Democrats</t>
  </si>
  <si>
    <t>ReformUK - London Deserves Better</t>
  </si>
  <si>
    <t>Rejoin EU</t>
  </si>
  <si>
    <t>Social Democratic Party</t>
  </si>
  <si>
    <t xml:space="preserve">Laurence P. Fox  </t>
  </si>
  <si>
    <t>Farah London  (Ind)</t>
  </si>
  <si>
    <t>Gabe Romualdo  (ind)</t>
  </si>
  <si>
    <t>Majority</t>
  </si>
  <si>
    <t>Total number of valid votes:</t>
  </si>
  <si>
    <t>Total number of rejected votes:</t>
  </si>
  <si>
    <t>Eliminate parties with less than 5%.                       Divide votes by Constituency Seats won + 1.                                   First seat to Green.  Green vote divided by 2.</t>
  </si>
  <si>
    <t>Second seat to C.  C vote divided by 5.</t>
  </si>
  <si>
    <t>Third seat to Reform.  Reform vote divided by 2.</t>
  </si>
  <si>
    <t>Fourth seat to Green.  Green vote divided by 3.</t>
  </si>
  <si>
    <t>Fifth seat to C.  C vote divided by 6.</t>
  </si>
  <si>
    <t>Sixth seat to C.  C vote divided by 7.</t>
  </si>
  <si>
    <t>Seventh seat to LDem.  LDem vote divided by 3.</t>
  </si>
  <si>
    <t>Eighth seat to Green.  Green vote divided by 4.</t>
  </si>
  <si>
    <t>Ninth seat to C.  C vote divided by 8.</t>
  </si>
  <si>
    <t>Tenth seat to Lab.  Lab vote divided by 12.</t>
  </si>
  <si>
    <t>Eleventh and final seat to C.</t>
  </si>
  <si>
    <t xml:space="preserve">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</si>
</sst>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164" fontId="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3" fontId="4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textRotation="90" wrapText="1"/>
    </xf>
    <xf numFmtId="0" fontId="2" fillId="0" borderId="0" xfId="0" applyFont="1" applyAlignment="1">
      <alignment textRotation="90"/>
    </xf>
    <xf numFmtId="1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8C358-A628-4339-87B2-FE5EA73B7BE2}">
  <sheetPr>
    <pageSetUpPr fitToPage="1"/>
  </sheetPr>
  <dimension ref="A1:R57"/>
  <sheetViews>
    <sheetView tabSelected="1" topLeftCell="A4" workbookViewId="0">
      <selection activeCell="I30" sqref="I30"/>
    </sheetView>
  </sheetViews>
  <sheetFormatPr defaultColWidth="9.109375" defaultRowHeight="13.2" x14ac:dyDescent="0.25"/>
  <cols>
    <col min="1" max="1" width="34.6640625" style="2" bestFit="1" customWidth="1"/>
    <col min="2" max="3" width="10.44140625" style="2" customWidth="1"/>
    <col min="4" max="4" width="4.6640625" style="2" customWidth="1"/>
    <col min="5" max="6" width="10.44140625" style="2" customWidth="1"/>
    <col min="7" max="7" width="4.6640625" style="6" customWidth="1"/>
    <col min="8" max="18" width="9.88671875" style="2" customWidth="1"/>
    <col min="19" max="256" width="9.109375" style="2"/>
    <col min="257" max="257" width="34.6640625" style="2" bestFit="1" customWidth="1"/>
    <col min="258" max="259" width="10.44140625" style="2" customWidth="1"/>
    <col min="260" max="260" width="4.6640625" style="2" customWidth="1"/>
    <col min="261" max="262" width="10.44140625" style="2" customWidth="1"/>
    <col min="263" max="263" width="4.6640625" style="2" customWidth="1"/>
    <col min="264" max="274" width="9.88671875" style="2" customWidth="1"/>
    <col min="275" max="512" width="9.109375" style="2"/>
    <col min="513" max="513" width="34.6640625" style="2" bestFit="1" customWidth="1"/>
    <col min="514" max="515" width="10.44140625" style="2" customWidth="1"/>
    <col min="516" max="516" width="4.6640625" style="2" customWidth="1"/>
    <col min="517" max="518" width="10.44140625" style="2" customWidth="1"/>
    <col min="519" max="519" width="4.6640625" style="2" customWidth="1"/>
    <col min="520" max="530" width="9.88671875" style="2" customWidth="1"/>
    <col min="531" max="768" width="9.109375" style="2"/>
    <col min="769" max="769" width="34.6640625" style="2" bestFit="1" customWidth="1"/>
    <col min="770" max="771" width="10.44140625" style="2" customWidth="1"/>
    <col min="772" max="772" width="4.6640625" style="2" customWidth="1"/>
    <col min="773" max="774" width="10.44140625" style="2" customWidth="1"/>
    <col min="775" max="775" width="4.6640625" style="2" customWidth="1"/>
    <col min="776" max="786" width="9.88671875" style="2" customWidth="1"/>
    <col min="787" max="1024" width="9.109375" style="2"/>
    <col min="1025" max="1025" width="34.6640625" style="2" bestFit="1" customWidth="1"/>
    <col min="1026" max="1027" width="10.44140625" style="2" customWidth="1"/>
    <col min="1028" max="1028" width="4.6640625" style="2" customWidth="1"/>
    <col min="1029" max="1030" width="10.44140625" style="2" customWidth="1"/>
    <col min="1031" max="1031" width="4.6640625" style="2" customWidth="1"/>
    <col min="1032" max="1042" width="9.88671875" style="2" customWidth="1"/>
    <col min="1043" max="1280" width="9.109375" style="2"/>
    <col min="1281" max="1281" width="34.6640625" style="2" bestFit="1" customWidth="1"/>
    <col min="1282" max="1283" width="10.44140625" style="2" customWidth="1"/>
    <col min="1284" max="1284" width="4.6640625" style="2" customWidth="1"/>
    <col min="1285" max="1286" width="10.44140625" style="2" customWidth="1"/>
    <col min="1287" max="1287" width="4.6640625" style="2" customWidth="1"/>
    <col min="1288" max="1298" width="9.88671875" style="2" customWidth="1"/>
    <col min="1299" max="1536" width="9.109375" style="2"/>
    <col min="1537" max="1537" width="34.6640625" style="2" bestFit="1" customWidth="1"/>
    <col min="1538" max="1539" width="10.44140625" style="2" customWidth="1"/>
    <col min="1540" max="1540" width="4.6640625" style="2" customWidth="1"/>
    <col min="1541" max="1542" width="10.44140625" style="2" customWidth="1"/>
    <col min="1543" max="1543" width="4.6640625" style="2" customWidth="1"/>
    <col min="1544" max="1554" width="9.88671875" style="2" customWidth="1"/>
    <col min="1555" max="1792" width="9.109375" style="2"/>
    <col min="1793" max="1793" width="34.6640625" style="2" bestFit="1" customWidth="1"/>
    <col min="1794" max="1795" width="10.44140625" style="2" customWidth="1"/>
    <col min="1796" max="1796" width="4.6640625" style="2" customWidth="1"/>
    <col min="1797" max="1798" width="10.44140625" style="2" customWidth="1"/>
    <col min="1799" max="1799" width="4.6640625" style="2" customWidth="1"/>
    <col min="1800" max="1810" width="9.88671875" style="2" customWidth="1"/>
    <col min="1811" max="2048" width="9.109375" style="2"/>
    <col min="2049" max="2049" width="34.6640625" style="2" bestFit="1" customWidth="1"/>
    <col min="2050" max="2051" width="10.44140625" style="2" customWidth="1"/>
    <col min="2052" max="2052" width="4.6640625" style="2" customWidth="1"/>
    <col min="2053" max="2054" width="10.44140625" style="2" customWidth="1"/>
    <col min="2055" max="2055" width="4.6640625" style="2" customWidth="1"/>
    <col min="2056" max="2066" width="9.88671875" style="2" customWidth="1"/>
    <col min="2067" max="2304" width="9.109375" style="2"/>
    <col min="2305" max="2305" width="34.6640625" style="2" bestFit="1" customWidth="1"/>
    <col min="2306" max="2307" width="10.44140625" style="2" customWidth="1"/>
    <col min="2308" max="2308" width="4.6640625" style="2" customWidth="1"/>
    <col min="2309" max="2310" width="10.44140625" style="2" customWidth="1"/>
    <col min="2311" max="2311" width="4.6640625" style="2" customWidth="1"/>
    <col min="2312" max="2322" width="9.88671875" style="2" customWidth="1"/>
    <col min="2323" max="2560" width="9.109375" style="2"/>
    <col min="2561" max="2561" width="34.6640625" style="2" bestFit="1" customWidth="1"/>
    <col min="2562" max="2563" width="10.44140625" style="2" customWidth="1"/>
    <col min="2564" max="2564" width="4.6640625" style="2" customWidth="1"/>
    <col min="2565" max="2566" width="10.44140625" style="2" customWidth="1"/>
    <col min="2567" max="2567" width="4.6640625" style="2" customWidth="1"/>
    <col min="2568" max="2578" width="9.88671875" style="2" customWidth="1"/>
    <col min="2579" max="2816" width="9.109375" style="2"/>
    <col min="2817" max="2817" width="34.6640625" style="2" bestFit="1" customWidth="1"/>
    <col min="2818" max="2819" width="10.44140625" style="2" customWidth="1"/>
    <col min="2820" max="2820" width="4.6640625" style="2" customWidth="1"/>
    <col min="2821" max="2822" width="10.44140625" style="2" customWidth="1"/>
    <col min="2823" max="2823" width="4.6640625" style="2" customWidth="1"/>
    <col min="2824" max="2834" width="9.88671875" style="2" customWidth="1"/>
    <col min="2835" max="3072" width="9.109375" style="2"/>
    <col min="3073" max="3073" width="34.6640625" style="2" bestFit="1" customWidth="1"/>
    <col min="3074" max="3075" width="10.44140625" style="2" customWidth="1"/>
    <col min="3076" max="3076" width="4.6640625" style="2" customWidth="1"/>
    <col min="3077" max="3078" width="10.44140625" style="2" customWidth="1"/>
    <col min="3079" max="3079" width="4.6640625" style="2" customWidth="1"/>
    <col min="3080" max="3090" width="9.88671875" style="2" customWidth="1"/>
    <col min="3091" max="3328" width="9.109375" style="2"/>
    <col min="3329" max="3329" width="34.6640625" style="2" bestFit="1" customWidth="1"/>
    <col min="3330" max="3331" width="10.44140625" style="2" customWidth="1"/>
    <col min="3332" max="3332" width="4.6640625" style="2" customWidth="1"/>
    <col min="3333" max="3334" width="10.44140625" style="2" customWidth="1"/>
    <col min="3335" max="3335" width="4.6640625" style="2" customWidth="1"/>
    <col min="3336" max="3346" width="9.88671875" style="2" customWidth="1"/>
    <col min="3347" max="3584" width="9.109375" style="2"/>
    <col min="3585" max="3585" width="34.6640625" style="2" bestFit="1" customWidth="1"/>
    <col min="3586" max="3587" width="10.44140625" style="2" customWidth="1"/>
    <col min="3588" max="3588" width="4.6640625" style="2" customWidth="1"/>
    <col min="3589" max="3590" width="10.44140625" style="2" customWidth="1"/>
    <col min="3591" max="3591" width="4.6640625" style="2" customWidth="1"/>
    <col min="3592" max="3602" width="9.88671875" style="2" customWidth="1"/>
    <col min="3603" max="3840" width="9.109375" style="2"/>
    <col min="3841" max="3841" width="34.6640625" style="2" bestFit="1" customWidth="1"/>
    <col min="3842" max="3843" width="10.44140625" style="2" customWidth="1"/>
    <col min="3844" max="3844" width="4.6640625" style="2" customWidth="1"/>
    <col min="3845" max="3846" width="10.44140625" style="2" customWidth="1"/>
    <col min="3847" max="3847" width="4.6640625" style="2" customWidth="1"/>
    <col min="3848" max="3858" width="9.88671875" style="2" customWidth="1"/>
    <col min="3859" max="4096" width="9.109375" style="2"/>
    <col min="4097" max="4097" width="34.6640625" style="2" bestFit="1" customWidth="1"/>
    <col min="4098" max="4099" width="10.44140625" style="2" customWidth="1"/>
    <col min="4100" max="4100" width="4.6640625" style="2" customWidth="1"/>
    <col min="4101" max="4102" width="10.44140625" style="2" customWidth="1"/>
    <col min="4103" max="4103" width="4.6640625" style="2" customWidth="1"/>
    <col min="4104" max="4114" width="9.88671875" style="2" customWidth="1"/>
    <col min="4115" max="4352" width="9.109375" style="2"/>
    <col min="4353" max="4353" width="34.6640625" style="2" bestFit="1" customWidth="1"/>
    <col min="4354" max="4355" width="10.44140625" style="2" customWidth="1"/>
    <col min="4356" max="4356" width="4.6640625" style="2" customWidth="1"/>
    <col min="4357" max="4358" width="10.44140625" style="2" customWidth="1"/>
    <col min="4359" max="4359" width="4.6640625" style="2" customWidth="1"/>
    <col min="4360" max="4370" width="9.88671875" style="2" customWidth="1"/>
    <col min="4371" max="4608" width="9.109375" style="2"/>
    <col min="4609" max="4609" width="34.6640625" style="2" bestFit="1" customWidth="1"/>
    <col min="4610" max="4611" width="10.44140625" style="2" customWidth="1"/>
    <col min="4612" max="4612" width="4.6640625" style="2" customWidth="1"/>
    <col min="4613" max="4614" width="10.44140625" style="2" customWidth="1"/>
    <col min="4615" max="4615" width="4.6640625" style="2" customWidth="1"/>
    <col min="4616" max="4626" width="9.88671875" style="2" customWidth="1"/>
    <col min="4627" max="4864" width="9.109375" style="2"/>
    <col min="4865" max="4865" width="34.6640625" style="2" bestFit="1" customWidth="1"/>
    <col min="4866" max="4867" width="10.44140625" style="2" customWidth="1"/>
    <col min="4868" max="4868" width="4.6640625" style="2" customWidth="1"/>
    <col min="4869" max="4870" width="10.44140625" style="2" customWidth="1"/>
    <col min="4871" max="4871" width="4.6640625" style="2" customWidth="1"/>
    <col min="4872" max="4882" width="9.88671875" style="2" customWidth="1"/>
    <col min="4883" max="5120" width="9.109375" style="2"/>
    <col min="5121" max="5121" width="34.6640625" style="2" bestFit="1" customWidth="1"/>
    <col min="5122" max="5123" width="10.44140625" style="2" customWidth="1"/>
    <col min="5124" max="5124" width="4.6640625" style="2" customWidth="1"/>
    <col min="5125" max="5126" width="10.44140625" style="2" customWidth="1"/>
    <col min="5127" max="5127" width="4.6640625" style="2" customWidth="1"/>
    <col min="5128" max="5138" width="9.88671875" style="2" customWidth="1"/>
    <col min="5139" max="5376" width="9.109375" style="2"/>
    <col min="5377" max="5377" width="34.6640625" style="2" bestFit="1" customWidth="1"/>
    <col min="5378" max="5379" width="10.44140625" style="2" customWidth="1"/>
    <col min="5380" max="5380" width="4.6640625" style="2" customWidth="1"/>
    <col min="5381" max="5382" width="10.44140625" style="2" customWidth="1"/>
    <col min="5383" max="5383" width="4.6640625" style="2" customWidth="1"/>
    <col min="5384" max="5394" width="9.88671875" style="2" customWidth="1"/>
    <col min="5395" max="5632" width="9.109375" style="2"/>
    <col min="5633" max="5633" width="34.6640625" style="2" bestFit="1" customWidth="1"/>
    <col min="5634" max="5635" width="10.44140625" style="2" customWidth="1"/>
    <col min="5636" max="5636" width="4.6640625" style="2" customWidth="1"/>
    <col min="5637" max="5638" width="10.44140625" style="2" customWidth="1"/>
    <col min="5639" max="5639" width="4.6640625" style="2" customWidth="1"/>
    <col min="5640" max="5650" width="9.88671875" style="2" customWidth="1"/>
    <col min="5651" max="5888" width="9.109375" style="2"/>
    <col min="5889" max="5889" width="34.6640625" style="2" bestFit="1" customWidth="1"/>
    <col min="5890" max="5891" width="10.44140625" style="2" customWidth="1"/>
    <col min="5892" max="5892" width="4.6640625" style="2" customWidth="1"/>
    <col min="5893" max="5894" width="10.44140625" style="2" customWidth="1"/>
    <col min="5895" max="5895" width="4.6640625" style="2" customWidth="1"/>
    <col min="5896" max="5906" width="9.88671875" style="2" customWidth="1"/>
    <col min="5907" max="6144" width="9.109375" style="2"/>
    <col min="6145" max="6145" width="34.6640625" style="2" bestFit="1" customWidth="1"/>
    <col min="6146" max="6147" width="10.44140625" style="2" customWidth="1"/>
    <col min="6148" max="6148" width="4.6640625" style="2" customWidth="1"/>
    <col min="6149" max="6150" width="10.44140625" style="2" customWidth="1"/>
    <col min="6151" max="6151" width="4.6640625" style="2" customWidth="1"/>
    <col min="6152" max="6162" width="9.88671875" style="2" customWidth="1"/>
    <col min="6163" max="6400" width="9.109375" style="2"/>
    <col min="6401" max="6401" width="34.6640625" style="2" bestFit="1" customWidth="1"/>
    <col min="6402" max="6403" width="10.44140625" style="2" customWidth="1"/>
    <col min="6404" max="6404" width="4.6640625" style="2" customWidth="1"/>
    <col min="6405" max="6406" width="10.44140625" style="2" customWidth="1"/>
    <col min="6407" max="6407" width="4.6640625" style="2" customWidth="1"/>
    <col min="6408" max="6418" width="9.88671875" style="2" customWidth="1"/>
    <col min="6419" max="6656" width="9.109375" style="2"/>
    <col min="6657" max="6657" width="34.6640625" style="2" bestFit="1" customWidth="1"/>
    <col min="6658" max="6659" width="10.44140625" style="2" customWidth="1"/>
    <col min="6660" max="6660" width="4.6640625" style="2" customWidth="1"/>
    <col min="6661" max="6662" width="10.44140625" style="2" customWidth="1"/>
    <col min="6663" max="6663" width="4.6640625" style="2" customWidth="1"/>
    <col min="6664" max="6674" width="9.88671875" style="2" customWidth="1"/>
    <col min="6675" max="6912" width="9.109375" style="2"/>
    <col min="6913" max="6913" width="34.6640625" style="2" bestFit="1" customWidth="1"/>
    <col min="6914" max="6915" width="10.44140625" style="2" customWidth="1"/>
    <col min="6916" max="6916" width="4.6640625" style="2" customWidth="1"/>
    <col min="6917" max="6918" width="10.44140625" style="2" customWidth="1"/>
    <col min="6919" max="6919" width="4.6640625" style="2" customWidth="1"/>
    <col min="6920" max="6930" width="9.88671875" style="2" customWidth="1"/>
    <col min="6931" max="7168" width="9.109375" style="2"/>
    <col min="7169" max="7169" width="34.6640625" style="2" bestFit="1" customWidth="1"/>
    <col min="7170" max="7171" width="10.44140625" style="2" customWidth="1"/>
    <col min="7172" max="7172" width="4.6640625" style="2" customWidth="1"/>
    <col min="7173" max="7174" width="10.44140625" style="2" customWidth="1"/>
    <col min="7175" max="7175" width="4.6640625" style="2" customWidth="1"/>
    <col min="7176" max="7186" width="9.88671875" style="2" customWidth="1"/>
    <col min="7187" max="7424" width="9.109375" style="2"/>
    <col min="7425" max="7425" width="34.6640625" style="2" bestFit="1" customWidth="1"/>
    <col min="7426" max="7427" width="10.44140625" style="2" customWidth="1"/>
    <col min="7428" max="7428" width="4.6640625" style="2" customWidth="1"/>
    <col min="7429" max="7430" width="10.44140625" style="2" customWidth="1"/>
    <col min="7431" max="7431" width="4.6640625" style="2" customWidth="1"/>
    <col min="7432" max="7442" width="9.88671875" style="2" customWidth="1"/>
    <col min="7443" max="7680" width="9.109375" style="2"/>
    <col min="7681" max="7681" width="34.6640625" style="2" bestFit="1" customWidth="1"/>
    <col min="7682" max="7683" width="10.44140625" style="2" customWidth="1"/>
    <col min="7684" max="7684" width="4.6640625" style="2" customWidth="1"/>
    <col min="7685" max="7686" width="10.44140625" style="2" customWidth="1"/>
    <col min="7687" max="7687" width="4.6640625" style="2" customWidth="1"/>
    <col min="7688" max="7698" width="9.88671875" style="2" customWidth="1"/>
    <col min="7699" max="7936" width="9.109375" style="2"/>
    <col min="7937" max="7937" width="34.6640625" style="2" bestFit="1" customWidth="1"/>
    <col min="7938" max="7939" width="10.44140625" style="2" customWidth="1"/>
    <col min="7940" max="7940" width="4.6640625" style="2" customWidth="1"/>
    <col min="7941" max="7942" width="10.44140625" style="2" customWidth="1"/>
    <col min="7943" max="7943" width="4.6640625" style="2" customWidth="1"/>
    <col min="7944" max="7954" width="9.88671875" style="2" customWidth="1"/>
    <col min="7955" max="8192" width="9.109375" style="2"/>
    <col min="8193" max="8193" width="34.6640625" style="2" bestFit="1" customWidth="1"/>
    <col min="8194" max="8195" width="10.44140625" style="2" customWidth="1"/>
    <col min="8196" max="8196" width="4.6640625" style="2" customWidth="1"/>
    <col min="8197" max="8198" width="10.44140625" style="2" customWidth="1"/>
    <col min="8199" max="8199" width="4.6640625" style="2" customWidth="1"/>
    <col min="8200" max="8210" width="9.88671875" style="2" customWidth="1"/>
    <col min="8211" max="8448" width="9.109375" style="2"/>
    <col min="8449" max="8449" width="34.6640625" style="2" bestFit="1" customWidth="1"/>
    <col min="8450" max="8451" width="10.44140625" style="2" customWidth="1"/>
    <col min="8452" max="8452" width="4.6640625" style="2" customWidth="1"/>
    <col min="8453" max="8454" width="10.44140625" style="2" customWidth="1"/>
    <col min="8455" max="8455" width="4.6640625" style="2" customWidth="1"/>
    <col min="8456" max="8466" width="9.88671875" style="2" customWidth="1"/>
    <col min="8467" max="8704" width="9.109375" style="2"/>
    <col min="8705" max="8705" width="34.6640625" style="2" bestFit="1" customWidth="1"/>
    <col min="8706" max="8707" width="10.44140625" style="2" customWidth="1"/>
    <col min="8708" max="8708" width="4.6640625" style="2" customWidth="1"/>
    <col min="8709" max="8710" width="10.44140625" style="2" customWidth="1"/>
    <col min="8711" max="8711" width="4.6640625" style="2" customWidth="1"/>
    <col min="8712" max="8722" width="9.88671875" style="2" customWidth="1"/>
    <col min="8723" max="8960" width="9.109375" style="2"/>
    <col min="8961" max="8961" width="34.6640625" style="2" bestFit="1" customWidth="1"/>
    <col min="8962" max="8963" width="10.44140625" style="2" customWidth="1"/>
    <col min="8964" max="8964" width="4.6640625" style="2" customWidth="1"/>
    <col min="8965" max="8966" width="10.44140625" style="2" customWidth="1"/>
    <col min="8967" max="8967" width="4.6640625" style="2" customWidth="1"/>
    <col min="8968" max="8978" width="9.88671875" style="2" customWidth="1"/>
    <col min="8979" max="9216" width="9.109375" style="2"/>
    <col min="9217" max="9217" width="34.6640625" style="2" bestFit="1" customWidth="1"/>
    <col min="9218" max="9219" width="10.44140625" style="2" customWidth="1"/>
    <col min="9220" max="9220" width="4.6640625" style="2" customWidth="1"/>
    <col min="9221" max="9222" width="10.44140625" style="2" customWidth="1"/>
    <col min="9223" max="9223" width="4.6640625" style="2" customWidth="1"/>
    <col min="9224" max="9234" width="9.88671875" style="2" customWidth="1"/>
    <col min="9235" max="9472" width="9.109375" style="2"/>
    <col min="9473" max="9473" width="34.6640625" style="2" bestFit="1" customWidth="1"/>
    <col min="9474" max="9475" width="10.44140625" style="2" customWidth="1"/>
    <col min="9476" max="9476" width="4.6640625" style="2" customWidth="1"/>
    <col min="9477" max="9478" width="10.44140625" style="2" customWidth="1"/>
    <col min="9479" max="9479" width="4.6640625" style="2" customWidth="1"/>
    <col min="9480" max="9490" width="9.88671875" style="2" customWidth="1"/>
    <col min="9491" max="9728" width="9.109375" style="2"/>
    <col min="9729" max="9729" width="34.6640625" style="2" bestFit="1" customWidth="1"/>
    <col min="9730" max="9731" width="10.44140625" style="2" customWidth="1"/>
    <col min="9732" max="9732" width="4.6640625" style="2" customWidth="1"/>
    <col min="9733" max="9734" width="10.44140625" style="2" customWidth="1"/>
    <col min="9735" max="9735" width="4.6640625" style="2" customWidth="1"/>
    <col min="9736" max="9746" width="9.88671875" style="2" customWidth="1"/>
    <col min="9747" max="9984" width="9.109375" style="2"/>
    <col min="9985" max="9985" width="34.6640625" style="2" bestFit="1" customWidth="1"/>
    <col min="9986" max="9987" width="10.44140625" style="2" customWidth="1"/>
    <col min="9988" max="9988" width="4.6640625" style="2" customWidth="1"/>
    <col min="9989" max="9990" width="10.44140625" style="2" customWidth="1"/>
    <col min="9991" max="9991" width="4.6640625" style="2" customWidth="1"/>
    <col min="9992" max="10002" width="9.88671875" style="2" customWidth="1"/>
    <col min="10003" max="10240" width="9.109375" style="2"/>
    <col min="10241" max="10241" width="34.6640625" style="2" bestFit="1" customWidth="1"/>
    <col min="10242" max="10243" width="10.44140625" style="2" customWidth="1"/>
    <col min="10244" max="10244" width="4.6640625" style="2" customWidth="1"/>
    <col min="10245" max="10246" width="10.44140625" style="2" customWidth="1"/>
    <col min="10247" max="10247" width="4.6640625" style="2" customWidth="1"/>
    <col min="10248" max="10258" width="9.88671875" style="2" customWidth="1"/>
    <col min="10259" max="10496" width="9.109375" style="2"/>
    <col min="10497" max="10497" width="34.6640625" style="2" bestFit="1" customWidth="1"/>
    <col min="10498" max="10499" width="10.44140625" style="2" customWidth="1"/>
    <col min="10500" max="10500" width="4.6640625" style="2" customWidth="1"/>
    <col min="10501" max="10502" width="10.44140625" style="2" customWidth="1"/>
    <col min="10503" max="10503" width="4.6640625" style="2" customWidth="1"/>
    <col min="10504" max="10514" width="9.88671875" style="2" customWidth="1"/>
    <col min="10515" max="10752" width="9.109375" style="2"/>
    <col min="10753" max="10753" width="34.6640625" style="2" bestFit="1" customWidth="1"/>
    <col min="10754" max="10755" width="10.44140625" style="2" customWidth="1"/>
    <col min="10756" max="10756" width="4.6640625" style="2" customWidth="1"/>
    <col min="10757" max="10758" width="10.44140625" style="2" customWidth="1"/>
    <col min="10759" max="10759" width="4.6640625" style="2" customWidth="1"/>
    <col min="10760" max="10770" width="9.88671875" style="2" customWidth="1"/>
    <col min="10771" max="11008" width="9.109375" style="2"/>
    <col min="11009" max="11009" width="34.6640625" style="2" bestFit="1" customWidth="1"/>
    <col min="11010" max="11011" width="10.44140625" style="2" customWidth="1"/>
    <col min="11012" max="11012" width="4.6640625" style="2" customWidth="1"/>
    <col min="11013" max="11014" width="10.44140625" style="2" customWidth="1"/>
    <col min="11015" max="11015" width="4.6640625" style="2" customWidth="1"/>
    <col min="11016" max="11026" width="9.88671875" style="2" customWidth="1"/>
    <col min="11027" max="11264" width="9.109375" style="2"/>
    <col min="11265" max="11265" width="34.6640625" style="2" bestFit="1" customWidth="1"/>
    <col min="11266" max="11267" width="10.44140625" style="2" customWidth="1"/>
    <col min="11268" max="11268" width="4.6640625" style="2" customWidth="1"/>
    <col min="11269" max="11270" width="10.44140625" style="2" customWidth="1"/>
    <col min="11271" max="11271" width="4.6640625" style="2" customWidth="1"/>
    <col min="11272" max="11282" width="9.88671875" style="2" customWidth="1"/>
    <col min="11283" max="11520" width="9.109375" style="2"/>
    <col min="11521" max="11521" width="34.6640625" style="2" bestFit="1" customWidth="1"/>
    <col min="11522" max="11523" width="10.44140625" style="2" customWidth="1"/>
    <col min="11524" max="11524" width="4.6640625" style="2" customWidth="1"/>
    <col min="11525" max="11526" width="10.44140625" style="2" customWidth="1"/>
    <col min="11527" max="11527" width="4.6640625" style="2" customWidth="1"/>
    <col min="11528" max="11538" width="9.88671875" style="2" customWidth="1"/>
    <col min="11539" max="11776" width="9.109375" style="2"/>
    <col min="11777" max="11777" width="34.6640625" style="2" bestFit="1" customWidth="1"/>
    <col min="11778" max="11779" width="10.44140625" style="2" customWidth="1"/>
    <col min="11780" max="11780" width="4.6640625" style="2" customWidth="1"/>
    <col min="11781" max="11782" width="10.44140625" style="2" customWidth="1"/>
    <col min="11783" max="11783" width="4.6640625" style="2" customWidth="1"/>
    <col min="11784" max="11794" width="9.88671875" style="2" customWidth="1"/>
    <col min="11795" max="12032" width="9.109375" style="2"/>
    <col min="12033" max="12033" width="34.6640625" style="2" bestFit="1" customWidth="1"/>
    <col min="12034" max="12035" width="10.44140625" style="2" customWidth="1"/>
    <col min="12036" max="12036" width="4.6640625" style="2" customWidth="1"/>
    <col min="12037" max="12038" width="10.44140625" style="2" customWidth="1"/>
    <col min="12039" max="12039" width="4.6640625" style="2" customWidth="1"/>
    <col min="12040" max="12050" width="9.88671875" style="2" customWidth="1"/>
    <col min="12051" max="12288" width="9.109375" style="2"/>
    <col min="12289" max="12289" width="34.6640625" style="2" bestFit="1" customWidth="1"/>
    <col min="12290" max="12291" width="10.44140625" style="2" customWidth="1"/>
    <col min="12292" max="12292" width="4.6640625" style="2" customWidth="1"/>
    <col min="12293" max="12294" width="10.44140625" style="2" customWidth="1"/>
    <col min="12295" max="12295" width="4.6640625" style="2" customWidth="1"/>
    <col min="12296" max="12306" width="9.88671875" style="2" customWidth="1"/>
    <col min="12307" max="12544" width="9.109375" style="2"/>
    <col min="12545" max="12545" width="34.6640625" style="2" bestFit="1" customWidth="1"/>
    <col min="12546" max="12547" width="10.44140625" style="2" customWidth="1"/>
    <col min="12548" max="12548" width="4.6640625" style="2" customWidth="1"/>
    <col min="12549" max="12550" width="10.44140625" style="2" customWidth="1"/>
    <col min="12551" max="12551" width="4.6640625" style="2" customWidth="1"/>
    <col min="12552" max="12562" width="9.88671875" style="2" customWidth="1"/>
    <col min="12563" max="12800" width="9.109375" style="2"/>
    <col min="12801" max="12801" width="34.6640625" style="2" bestFit="1" customWidth="1"/>
    <col min="12802" max="12803" width="10.44140625" style="2" customWidth="1"/>
    <col min="12804" max="12804" width="4.6640625" style="2" customWidth="1"/>
    <col min="12805" max="12806" width="10.44140625" style="2" customWidth="1"/>
    <col min="12807" max="12807" width="4.6640625" style="2" customWidth="1"/>
    <col min="12808" max="12818" width="9.88671875" style="2" customWidth="1"/>
    <col min="12819" max="13056" width="9.109375" style="2"/>
    <col min="13057" max="13057" width="34.6640625" style="2" bestFit="1" customWidth="1"/>
    <col min="13058" max="13059" width="10.44140625" style="2" customWidth="1"/>
    <col min="13060" max="13060" width="4.6640625" style="2" customWidth="1"/>
    <col min="13061" max="13062" width="10.44140625" style="2" customWidth="1"/>
    <col min="13063" max="13063" width="4.6640625" style="2" customWidth="1"/>
    <col min="13064" max="13074" width="9.88671875" style="2" customWidth="1"/>
    <col min="13075" max="13312" width="9.109375" style="2"/>
    <col min="13313" max="13313" width="34.6640625" style="2" bestFit="1" customWidth="1"/>
    <col min="13314" max="13315" width="10.44140625" style="2" customWidth="1"/>
    <col min="13316" max="13316" width="4.6640625" style="2" customWidth="1"/>
    <col min="13317" max="13318" width="10.44140625" style="2" customWidth="1"/>
    <col min="13319" max="13319" width="4.6640625" style="2" customWidth="1"/>
    <col min="13320" max="13330" width="9.88671875" style="2" customWidth="1"/>
    <col min="13331" max="13568" width="9.109375" style="2"/>
    <col min="13569" max="13569" width="34.6640625" style="2" bestFit="1" customWidth="1"/>
    <col min="13570" max="13571" width="10.44140625" style="2" customWidth="1"/>
    <col min="13572" max="13572" width="4.6640625" style="2" customWidth="1"/>
    <col min="13573" max="13574" width="10.44140625" style="2" customWidth="1"/>
    <col min="13575" max="13575" width="4.6640625" style="2" customWidth="1"/>
    <col min="13576" max="13586" width="9.88671875" style="2" customWidth="1"/>
    <col min="13587" max="13824" width="9.109375" style="2"/>
    <col min="13825" max="13825" width="34.6640625" style="2" bestFit="1" customWidth="1"/>
    <col min="13826" max="13827" width="10.44140625" style="2" customWidth="1"/>
    <col min="13828" max="13828" width="4.6640625" style="2" customWidth="1"/>
    <col min="13829" max="13830" width="10.44140625" style="2" customWidth="1"/>
    <col min="13831" max="13831" width="4.6640625" style="2" customWidth="1"/>
    <col min="13832" max="13842" width="9.88671875" style="2" customWidth="1"/>
    <col min="13843" max="14080" width="9.109375" style="2"/>
    <col min="14081" max="14081" width="34.6640625" style="2" bestFit="1" customWidth="1"/>
    <col min="14082" max="14083" width="10.44140625" style="2" customWidth="1"/>
    <col min="14084" max="14084" width="4.6640625" style="2" customWidth="1"/>
    <col min="14085" max="14086" width="10.44140625" style="2" customWidth="1"/>
    <col min="14087" max="14087" width="4.6640625" style="2" customWidth="1"/>
    <col min="14088" max="14098" width="9.88671875" style="2" customWidth="1"/>
    <col min="14099" max="14336" width="9.109375" style="2"/>
    <col min="14337" max="14337" width="34.6640625" style="2" bestFit="1" customWidth="1"/>
    <col min="14338" max="14339" width="10.44140625" style="2" customWidth="1"/>
    <col min="14340" max="14340" width="4.6640625" style="2" customWidth="1"/>
    <col min="14341" max="14342" width="10.44140625" style="2" customWidth="1"/>
    <col min="14343" max="14343" width="4.6640625" style="2" customWidth="1"/>
    <col min="14344" max="14354" width="9.88671875" style="2" customWidth="1"/>
    <col min="14355" max="14592" width="9.109375" style="2"/>
    <col min="14593" max="14593" width="34.6640625" style="2" bestFit="1" customWidth="1"/>
    <col min="14594" max="14595" width="10.44140625" style="2" customWidth="1"/>
    <col min="14596" max="14596" width="4.6640625" style="2" customWidth="1"/>
    <col min="14597" max="14598" width="10.44140625" style="2" customWidth="1"/>
    <col min="14599" max="14599" width="4.6640625" style="2" customWidth="1"/>
    <col min="14600" max="14610" width="9.88671875" style="2" customWidth="1"/>
    <col min="14611" max="14848" width="9.109375" style="2"/>
    <col min="14849" max="14849" width="34.6640625" style="2" bestFit="1" customWidth="1"/>
    <col min="14850" max="14851" width="10.44140625" style="2" customWidth="1"/>
    <col min="14852" max="14852" width="4.6640625" style="2" customWidth="1"/>
    <col min="14853" max="14854" width="10.44140625" style="2" customWidth="1"/>
    <col min="14855" max="14855" width="4.6640625" style="2" customWidth="1"/>
    <col min="14856" max="14866" width="9.88671875" style="2" customWidth="1"/>
    <col min="14867" max="15104" width="9.109375" style="2"/>
    <col min="15105" max="15105" width="34.6640625" style="2" bestFit="1" customWidth="1"/>
    <col min="15106" max="15107" width="10.44140625" style="2" customWidth="1"/>
    <col min="15108" max="15108" width="4.6640625" style="2" customWidth="1"/>
    <col min="15109" max="15110" width="10.44140625" style="2" customWidth="1"/>
    <col min="15111" max="15111" width="4.6640625" style="2" customWidth="1"/>
    <col min="15112" max="15122" width="9.88671875" style="2" customWidth="1"/>
    <col min="15123" max="15360" width="9.109375" style="2"/>
    <col min="15361" max="15361" width="34.6640625" style="2" bestFit="1" customWidth="1"/>
    <col min="15362" max="15363" width="10.44140625" style="2" customWidth="1"/>
    <col min="15364" max="15364" width="4.6640625" style="2" customWidth="1"/>
    <col min="15365" max="15366" width="10.44140625" style="2" customWidth="1"/>
    <col min="15367" max="15367" width="4.6640625" style="2" customWidth="1"/>
    <col min="15368" max="15378" width="9.88671875" style="2" customWidth="1"/>
    <col min="15379" max="15616" width="9.109375" style="2"/>
    <col min="15617" max="15617" width="34.6640625" style="2" bestFit="1" customWidth="1"/>
    <col min="15618" max="15619" width="10.44140625" style="2" customWidth="1"/>
    <col min="15620" max="15620" width="4.6640625" style="2" customWidth="1"/>
    <col min="15621" max="15622" width="10.44140625" style="2" customWidth="1"/>
    <col min="15623" max="15623" width="4.6640625" style="2" customWidth="1"/>
    <col min="15624" max="15634" width="9.88671875" style="2" customWidth="1"/>
    <col min="15635" max="15872" width="9.109375" style="2"/>
    <col min="15873" max="15873" width="34.6640625" style="2" bestFit="1" customWidth="1"/>
    <col min="15874" max="15875" width="10.44140625" style="2" customWidth="1"/>
    <col min="15876" max="15876" width="4.6640625" style="2" customWidth="1"/>
    <col min="15877" max="15878" width="10.44140625" style="2" customWidth="1"/>
    <col min="15879" max="15879" width="4.6640625" style="2" customWidth="1"/>
    <col min="15880" max="15890" width="9.88671875" style="2" customWidth="1"/>
    <col min="15891" max="16128" width="9.109375" style="2"/>
    <col min="16129" max="16129" width="34.6640625" style="2" bestFit="1" customWidth="1"/>
    <col min="16130" max="16131" width="10.44140625" style="2" customWidth="1"/>
    <col min="16132" max="16132" width="4.6640625" style="2" customWidth="1"/>
    <col min="16133" max="16134" width="10.44140625" style="2" customWidth="1"/>
    <col min="16135" max="16135" width="4.6640625" style="2" customWidth="1"/>
    <col min="16136" max="16146" width="9.88671875" style="2" customWidth="1"/>
    <col min="16147" max="16384" width="9.109375" style="2"/>
  </cols>
  <sheetData>
    <row r="1" spans="1:18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5" spans="1:18" x14ac:dyDescent="0.25">
      <c r="B5" s="4" t="s">
        <v>2</v>
      </c>
      <c r="C5" s="4"/>
      <c r="D5" s="5"/>
      <c r="E5" s="4" t="s">
        <v>3</v>
      </c>
      <c r="F5" s="3"/>
    </row>
    <row r="6" spans="1:18" x14ac:dyDescent="0.25"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x14ac:dyDescent="0.25">
      <c r="A7" s="2" t="s">
        <v>4</v>
      </c>
      <c r="B7" s="7">
        <v>428775</v>
      </c>
      <c r="C7" s="3"/>
      <c r="E7" s="7">
        <v>6162428</v>
      </c>
      <c r="F7" s="3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x14ac:dyDescent="0.25">
      <c r="A8" s="2" t="s">
        <v>5</v>
      </c>
      <c r="B8" s="8">
        <v>0.37069999999999997</v>
      </c>
      <c r="C8" s="3"/>
      <c r="E8" s="8">
        <v>0.4047</v>
      </c>
      <c r="F8" s="3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x14ac:dyDescent="0.25">
      <c r="B9" s="9"/>
      <c r="E9" s="9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8" x14ac:dyDescent="0.25"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8" s="5" customFormat="1" x14ac:dyDescent="0.25">
      <c r="A11" s="5" t="s">
        <v>6</v>
      </c>
      <c r="B11" s="10" t="s">
        <v>7</v>
      </c>
      <c r="C11" s="10" t="s">
        <v>8</v>
      </c>
      <c r="D11" s="10"/>
      <c r="E11" s="10" t="s">
        <v>7</v>
      </c>
      <c r="F11" s="10" t="s">
        <v>8</v>
      </c>
      <c r="G11" s="11"/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  <c r="M11" s="10" t="s">
        <v>14</v>
      </c>
      <c r="N11" s="10" t="s">
        <v>15</v>
      </c>
      <c r="O11" s="10" t="s">
        <v>16</v>
      </c>
      <c r="P11" s="10" t="s">
        <v>17</v>
      </c>
      <c r="Q11" s="10" t="s">
        <v>18</v>
      </c>
      <c r="R11" s="10" t="s">
        <v>19</v>
      </c>
    </row>
    <row r="13" spans="1:18" x14ac:dyDescent="0.25">
      <c r="A13" s="2" t="s">
        <v>20</v>
      </c>
      <c r="B13" s="12">
        <v>2657</v>
      </c>
      <c r="C13" s="13">
        <f>(B13/B31)*100</f>
        <v>1.6857532595247915</v>
      </c>
      <c r="E13" s="12">
        <v>41303</v>
      </c>
      <c r="F13" s="13">
        <f>(E13/E31)*100</f>
        <v>1.6676713690506713</v>
      </c>
      <c r="G13" s="14" t="s">
        <v>21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8" x14ac:dyDescent="0.25">
      <c r="A14" s="2" t="s">
        <v>22</v>
      </c>
      <c r="B14" s="12">
        <v>1599</v>
      </c>
      <c r="C14" s="13">
        <f>(B14/B31)*100</f>
        <v>1.0144973511404372</v>
      </c>
      <c r="E14" s="12">
        <v>32085</v>
      </c>
      <c r="F14" s="13">
        <f>(E14/E31)*100</f>
        <v>1.2954806158388201</v>
      </c>
      <c r="G14" s="14" t="s">
        <v>21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8" x14ac:dyDescent="0.25">
      <c r="A15" s="2" t="s">
        <v>23</v>
      </c>
      <c r="B15" s="12">
        <v>2049</v>
      </c>
      <c r="C15" s="13">
        <f>(B15/B31)*100</f>
        <v>1.3000031722869017</v>
      </c>
      <c r="E15" s="12">
        <v>26798</v>
      </c>
      <c r="F15" s="13">
        <f>(E15/E31)*100</f>
        <v>1.0820099592722052</v>
      </c>
      <c r="G15" s="14" t="s">
        <v>21</v>
      </c>
      <c r="H15" s="12"/>
      <c r="I15" s="12"/>
      <c r="J15" s="12"/>
      <c r="K15" s="15"/>
      <c r="L15" s="12"/>
      <c r="M15" s="12"/>
      <c r="N15" s="12"/>
      <c r="O15" s="12"/>
      <c r="P15" s="12"/>
      <c r="Q15" s="12"/>
      <c r="R15" s="12"/>
    </row>
    <row r="16" spans="1:18" x14ac:dyDescent="0.25">
      <c r="A16" s="2" t="s">
        <v>24</v>
      </c>
      <c r="B16" s="12">
        <v>641</v>
      </c>
      <c r="C16" s="13">
        <f>(B16/B31)*100</f>
        <v>0.40668718078863053</v>
      </c>
      <c r="E16" s="12">
        <v>10915</v>
      </c>
      <c r="F16" s="13">
        <f>(E16/E31)*100</f>
        <v>0.44070970615180682</v>
      </c>
      <c r="G16" s="14" t="s">
        <v>21</v>
      </c>
      <c r="H16" s="12"/>
      <c r="I16" s="12"/>
      <c r="J16" s="12"/>
      <c r="K16" s="15"/>
      <c r="L16" s="12"/>
      <c r="M16" s="12"/>
      <c r="N16" s="15"/>
      <c r="O16" s="12"/>
      <c r="P16" s="15"/>
      <c r="Q16" s="12"/>
      <c r="R16" s="12"/>
    </row>
    <row r="17" spans="1:18" x14ac:dyDescent="0.25">
      <c r="A17" s="2" t="s">
        <v>25</v>
      </c>
      <c r="B17" s="12">
        <v>58139</v>
      </c>
      <c r="C17" s="13">
        <f>(B17/B31)*100</f>
        <v>36.886717634742887</v>
      </c>
      <c r="E17" s="12">
        <v>648269</v>
      </c>
      <c r="F17" s="13">
        <f>(E17/E31)*100</f>
        <v>26.174845670849813</v>
      </c>
      <c r="G17" s="14"/>
      <c r="H17" s="12">
        <f>E17/4</f>
        <v>162067.25</v>
      </c>
      <c r="I17" s="15">
        <f>H17</f>
        <v>162067.25</v>
      </c>
      <c r="J17" s="12">
        <f>E17/5</f>
        <v>129653.8</v>
      </c>
      <c r="K17" s="12">
        <f>E17/5</f>
        <v>129653.8</v>
      </c>
      <c r="L17" s="15">
        <f>K17</f>
        <v>129653.8</v>
      </c>
      <c r="M17" s="15">
        <f>E17/6</f>
        <v>108044.83333333333</v>
      </c>
      <c r="N17" s="12">
        <f>E17/7</f>
        <v>92609.857142857145</v>
      </c>
      <c r="O17" s="12">
        <f>N17</f>
        <v>92609.857142857145</v>
      </c>
      <c r="P17" s="15">
        <f t="shared" ref="P17:R18" si="0">O17</f>
        <v>92609.857142857145</v>
      </c>
      <c r="Q17" s="12">
        <f>E17/8</f>
        <v>81033.625</v>
      </c>
      <c r="R17" s="15">
        <f t="shared" si="0"/>
        <v>81033.625</v>
      </c>
    </row>
    <row r="18" spans="1:18" x14ac:dyDescent="0.25">
      <c r="A18" s="2" t="s">
        <v>26</v>
      </c>
      <c r="B18" s="12">
        <v>13302</v>
      </c>
      <c r="C18" s="13">
        <f>(B18/B31)*100</f>
        <v>8.4395520730894908</v>
      </c>
      <c r="E18" s="12">
        <v>286746</v>
      </c>
      <c r="F18" s="13">
        <f>(E18/E31)*100</f>
        <v>11.577805350454055</v>
      </c>
      <c r="G18" s="14"/>
      <c r="H18" s="15">
        <f>E18/1</f>
        <v>286746</v>
      </c>
      <c r="I18" s="12">
        <f>E18/2</f>
        <v>143373</v>
      </c>
      <c r="J18" s="12">
        <f>I18</f>
        <v>143373</v>
      </c>
      <c r="K18" s="15">
        <f>E18/2</f>
        <v>143373</v>
      </c>
      <c r="L18" s="12">
        <f>E18/3</f>
        <v>95582</v>
      </c>
      <c r="M18" s="12">
        <f>L18</f>
        <v>95582</v>
      </c>
      <c r="N18" s="12">
        <f>M18</f>
        <v>95582</v>
      </c>
      <c r="O18" s="15">
        <f>N18</f>
        <v>95582</v>
      </c>
      <c r="P18" s="12">
        <f>E18/4</f>
        <v>71686.5</v>
      </c>
      <c r="Q18" s="12">
        <f t="shared" si="0"/>
        <v>71686.5</v>
      </c>
      <c r="R18" s="12">
        <f t="shared" si="0"/>
        <v>71686.5</v>
      </c>
    </row>
    <row r="19" spans="1:18" x14ac:dyDescent="0.25">
      <c r="A19" s="2" t="s">
        <v>27</v>
      </c>
      <c r="B19" s="12">
        <v>297</v>
      </c>
      <c r="C19" s="13">
        <f>(B19/B31)*100</f>
        <v>0.18843384195666657</v>
      </c>
      <c r="E19" s="12">
        <v>4431</v>
      </c>
      <c r="F19" s="13">
        <f>(E19/E31)*100</f>
        <v>0.1789083562032667</v>
      </c>
      <c r="G19" s="14" t="s">
        <v>21</v>
      </c>
      <c r="H19" s="15"/>
      <c r="I19" s="12"/>
      <c r="J19" s="12"/>
      <c r="K19" s="12"/>
      <c r="L19" s="12"/>
      <c r="M19" s="12"/>
      <c r="N19" s="15"/>
      <c r="O19" s="12"/>
      <c r="P19" s="12"/>
      <c r="Q19" s="12"/>
      <c r="R19" s="12"/>
    </row>
    <row r="20" spans="1:18" x14ac:dyDescent="0.25">
      <c r="A20" s="2" t="s">
        <v>28</v>
      </c>
      <c r="B20" s="12">
        <v>56844</v>
      </c>
      <c r="C20" s="13">
        <f>(B20/B31)*100</f>
        <v>36.065095327221393</v>
      </c>
      <c r="E20" s="12">
        <v>951056</v>
      </c>
      <c r="F20" s="13">
        <f>(E20/E31)*100</f>
        <v>38.400330764444604</v>
      </c>
      <c r="G20" s="14"/>
      <c r="H20" s="12">
        <f>E20/11</f>
        <v>86459.636363636368</v>
      </c>
      <c r="I20" s="12">
        <f t="shared" ref="I20:Q22" si="1">H20</f>
        <v>86459.636363636368</v>
      </c>
      <c r="J20" s="12">
        <f t="shared" si="1"/>
        <v>86459.636363636368</v>
      </c>
      <c r="K20" s="12">
        <f t="shared" si="1"/>
        <v>86459.636363636368</v>
      </c>
      <c r="L20" s="12">
        <f t="shared" si="1"/>
        <v>86459.636363636368</v>
      </c>
      <c r="M20" s="12">
        <f t="shared" si="1"/>
        <v>86459.636363636368</v>
      </c>
      <c r="N20" s="12">
        <f t="shared" si="1"/>
        <v>86459.636363636368</v>
      </c>
      <c r="O20" s="12">
        <f t="shared" si="1"/>
        <v>86459.636363636368</v>
      </c>
      <c r="P20" s="12">
        <f>E20/11</f>
        <v>86459.636363636368</v>
      </c>
      <c r="Q20" s="15">
        <f>P20</f>
        <v>86459.636363636368</v>
      </c>
      <c r="R20" s="12">
        <f>E20/12</f>
        <v>79254.666666666672</v>
      </c>
    </row>
    <row r="21" spans="1:18" x14ac:dyDescent="0.25">
      <c r="A21" s="2" t="s">
        <v>29</v>
      </c>
      <c r="B21" s="12">
        <v>9570</v>
      </c>
      <c r="C21" s="13">
        <f>(B21/B31)*100</f>
        <v>6.0717571297148121</v>
      </c>
      <c r="E21" s="12">
        <v>215682</v>
      </c>
      <c r="F21" s="13">
        <f>(E21/E31)*100</f>
        <v>8.7084883959902886</v>
      </c>
      <c r="G21" s="14"/>
      <c r="H21" s="12">
        <f>E21/2</f>
        <v>107841</v>
      </c>
      <c r="I21" s="12">
        <f>H21</f>
        <v>107841</v>
      </c>
      <c r="J21" s="12">
        <f>E21/2</f>
        <v>107841</v>
      </c>
      <c r="K21" s="12">
        <f t="shared" si="1"/>
        <v>107841</v>
      </c>
      <c r="L21" s="12">
        <f t="shared" si="1"/>
        <v>107841</v>
      </c>
      <c r="M21" s="12">
        <f t="shared" si="1"/>
        <v>107841</v>
      </c>
      <c r="N21" s="15">
        <f t="shared" si="1"/>
        <v>107841</v>
      </c>
      <c r="O21" s="12">
        <f>E21/3</f>
        <v>71894</v>
      </c>
      <c r="P21" s="12">
        <f t="shared" si="1"/>
        <v>71894</v>
      </c>
      <c r="Q21" s="12">
        <f>E21/3</f>
        <v>71894</v>
      </c>
      <c r="R21" s="12">
        <f>Q21</f>
        <v>71894</v>
      </c>
    </row>
    <row r="22" spans="1:18" x14ac:dyDescent="0.25">
      <c r="A22" s="2" t="s">
        <v>30</v>
      </c>
      <c r="B22" s="12">
        <v>6254</v>
      </c>
      <c r="C22" s="13">
        <f>(B22/B31)*100</f>
        <v>3.9678964565555308</v>
      </c>
      <c r="E22" s="12">
        <v>145409</v>
      </c>
      <c r="F22" s="13">
        <f>(E22/E31)*100</f>
        <v>5.8711092681473271</v>
      </c>
      <c r="G22" s="14"/>
      <c r="H22" s="12">
        <f>E22/1</f>
        <v>145409</v>
      </c>
      <c r="I22" s="12">
        <f>E22</f>
        <v>145409</v>
      </c>
      <c r="J22" s="15">
        <f>I22/1</f>
        <v>145409</v>
      </c>
      <c r="K22" s="12">
        <f>E22/2</f>
        <v>72704.5</v>
      </c>
      <c r="L22" s="12">
        <f t="shared" si="1"/>
        <v>72704.5</v>
      </c>
      <c r="M22" s="12">
        <f t="shared" si="1"/>
        <v>72704.5</v>
      </c>
      <c r="N22" s="12">
        <f t="shared" si="1"/>
        <v>72704.5</v>
      </c>
      <c r="O22" s="12">
        <f t="shared" si="1"/>
        <v>72704.5</v>
      </c>
      <c r="P22" s="12">
        <f t="shared" si="1"/>
        <v>72704.5</v>
      </c>
      <c r="Q22" s="12">
        <f t="shared" si="1"/>
        <v>72704.5</v>
      </c>
      <c r="R22" s="12">
        <f>Q22</f>
        <v>72704.5</v>
      </c>
    </row>
    <row r="23" spans="1:18" x14ac:dyDescent="0.25">
      <c r="A23" s="2" t="s">
        <v>31</v>
      </c>
      <c r="B23" s="12">
        <v>3767</v>
      </c>
      <c r="C23" s="13">
        <f>(B23/B31)*100</f>
        <v>2.3900009516860705</v>
      </c>
      <c r="E23" s="12">
        <v>62528</v>
      </c>
      <c r="F23" s="13">
        <f>(E23/E31)*100</f>
        <v>2.524662987289068</v>
      </c>
      <c r="G23" s="1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2" t="s">
        <v>32</v>
      </c>
      <c r="B24" s="12">
        <v>1220</v>
      </c>
      <c r="C24" s="13">
        <f>(B24/B31)*100</f>
        <v>0.77403800399708145</v>
      </c>
      <c r="E24" s="12">
        <v>23021</v>
      </c>
      <c r="F24" s="13">
        <f>(E24/E31)*100</f>
        <v>0.92950784657084251</v>
      </c>
      <c r="G24" s="14" t="s">
        <v>21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2" t="s">
        <v>33</v>
      </c>
      <c r="B25" s="12">
        <v>444</v>
      </c>
      <c r="C25" s="13">
        <f>(B25/B31)*100</f>
        <v>0.28169907686451162</v>
      </c>
      <c r="E25" s="12">
        <v>13795</v>
      </c>
      <c r="F25" s="13">
        <f>(E25/E31)*100</f>
        <v>0.55699408120606275</v>
      </c>
      <c r="G25" s="14" t="s">
        <v>21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2" t="s">
        <v>34</v>
      </c>
      <c r="B26" s="12">
        <v>747</v>
      </c>
      <c r="C26" s="13">
        <f>(B26/B31)*100</f>
        <v>0.47393966310313107</v>
      </c>
      <c r="E26" s="12">
        <v>13048</v>
      </c>
      <c r="F26" s="13">
        <f>(E26/E31)*100</f>
        <v>0.52683282142636512</v>
      </c>
      <c r="G26" s="14" t="s">
        <v>21</v>
      </c>
      <c r="H26" s="12"/>
      <c r="I26" s="15"/>
      <c r="J26" s="12"/>
      <c r="K26" s="12"/>
      <c r="L26" s="12"/>
      <c r="M26" s="12"/>
      <c r="N26" s="12"/>
      <c r="O26" s="12"/>
      <c r="P26" s="12"/>
      <c r="Q26" s="12"/>
      <c r="R26" s="15"/>
    </row>
    <row r="27" spans="1:18" x14ac:dyDescent="0.25">
      <c r="A27" s="2" t="s">
        <v>35</v>
      </c>
      <c r="B27" s="12">
        <v>85</v>
      </c>
      <c r="C27" s="13">
        <f>(B27/B31)*100</f>
        <v>5.3928877327665513E-2</v>
      </c>
      <c r="E27" s="12">
        <v>1601</v>
      </c>
      <c r="F27" s="13">
        <f>(E27/E31)*100</f>
        <v>6.4642807104813807E-2</v>
      </c>
      <c r="G27" s="14" t="s">
        <v>21</v>
      </c>
      <c r="H27" s="12"/>
      <c r="I27" s="12"/>
      <c r="J27" s="12"/>
      <c r="K27" s="15"/>
      <c r="L27" s="12"/>
      <c r="M27" s="12"/>
      <c r="N27" s="12"/>
      <c r="O27" s="15"/>
      <c r="P27" s="12"/>
      <c r="Q27" s="12"/>
      <c r="R27" s="12"/>
    </row>
    <row r="28" spans="1:18" x14ac:dyDescent="0.25">
      <c r="C28" s="13"/>
      <c r="E28" s="12"/>
      <c r="F28" s="13"/>
      <c r="G28" s="14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8" ht="12.75" customHeight="1" x14ac:dyDescent="0.25">
      <c r="A29" s="2" t="s">
        <v>36</v>
      </c>
      <c r="B29" s="12">
        <f>B17-B20</f>
        <v>1295</v>
      </c>
      <c r="C29" s="16">
        <f>C17-C20</f>
        <v>0.82162230752149412</v>
      </c>
      <c r="E29" s="12">
        <f>E20-E17</f>
        <v>302787</v>
      </c>
      <c r="F29" s="16">
        <f>F20-F17</f>
        <v>12.225485093594791</v>
      </c>
    </row>
    <row r="30" spans="1:18" x14ac:dyDescent="0.25">
      <c r="C30" s="13"/>
      <c r="E30" s="12"/>
      <c r="F30" s="13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8" x14ac:dyDescent="0.25">
      <c r="A31" s="2" t="s">
        <v>37</v>
      </c>
      <c r="B31" s="12">
        <f>SUM(B13:B27)</f>
        <v>157615</v>
      </c>
      <c r="C31" s="13">
        <v>99.17</v>
      </c>
      <c r="E31" s="12">
        <f>SUM(E13:E27)</f>
        <v>2476687</v>
      </c>
      <c r="F31" s="13">
        <v>99.31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8" x14ac:dyDescent="0.25">
      <c r="A32" s="2" t="s">
        <v>38</v>
      </c>
      <c r="B32" s="12">
        <v>1322</v>
      </c>
      <c r="C32" s="2">
        <v>0.83</v>
      </c>
      <c r="E32" s="12">
        <v>17226</v>
      </c>
      <c r="F32" s="2">
        <v>0.69</v>
      </c>
    </row>
    <row r="33" spans="2:18" ht="225" customHeight="1" x14ac:dyDescent="0.25">
      <c r="B33" s="12"/>
      <c r="C33" s="13"/>
      <c r="E33" s="12"/>
      <c r="F33" s="13"/>
      <c r="H33" s="17" t="s">
        <v>39</v>
      </c>
      <c r="I33" s="18" t="s">
        <v>40</v>
      </c>
      <c r="J33" s="17" t="s">
        <v>41</v>
      </c>
      <c r="K33" s="18" t="s">
        <v>42</v>
      </c>
      <c r="L33" s="18" t="s">
        <v>43</v>
      </c>
      <c r="M33" s="18" t="s">
        <v>44</v>
      </c>
      <c r="N33" s="18" t="s">
        <v>45</v>
      </c>
      <c r="O33" s="18" t="s">
        <v>46</v>
      </c>
      <c r="P33" s="18" t="s">
        <v>47</v>
      </c>
      <c r="Q33" s="18" t="s">
        <v>48</v>
      </c>
      <c r="R33" s="18" t="s">
        <v>49</v>
      </c>
    </row>
    <row r="37" spans="2:18" x14ac:dyDescent="0.25">
      <c r="B37" s="12"/>
    </row>
    <row r="40" spans="2:18" x14ac:dyDescent="0.25">
      <c r="B40" s="12"/>
    </row>
    <row r="41" spans="2:18" x14ac:dyDescent="0.25">
      <c r="B41" s="12"/>
      <c r="E41" s="12"/>
    </row>
    <row r="43" spans="2:18" x14ac:dyDescent="0.25">
      <c r="B43" s="19"/>
      <c r="E43" s="19"/>
    </row>
    <row r="45" spans="2:18" x14ac:dyDescent="0.25">
      <c r="E45" s="2" t="s">
        <v>50</v>
      </c>
    </row>
    <row r="48" spans="2:18" x14ac:dyDescent="0.25">
      <c r="E48" s="2" t="s">
        <v>50</v>
      </c>
    </row>
    <row r="51" spans="5:5" x14ac:dyDescent="0.25">
      <c r="E51" s="2" t="s">
        <v>50</v>
      </c>
    </row>
    <row r="54" spans="5:5" x14ac:dyDescent="0.25">
      <c r="E54" s="2" t="s">
        <v>50</v>
      </c>
    </row>
    <row r="57" spans="5:5" x14ac:dyDescent="0.25">
      <c r="E57" s="2" t="s">
        <v>50</v>
      </c>
    </row>
  </sheetData>
  <dataConsolidate/>
  <printOptions horizontalCentered="1" verticalCentered="1" gridLines="1" gridLinesSet="0"/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</dc:creator>
  <cp:lastModifiedBy>Colin</cp:lastModifiedBy>
  <dcterms:created xsi:type="dcterms:W3CDTF">2024-05-14T13:55:43Z</dcterms:created>
  <dcterms:modified xsi:type="dcterms:W3CDTF">2024-05-14T13:56:21Z</dcterms:modified>
</cp:coreProperties>
</file>